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Win10\Documents\Parroquial\SIC - 5º Economía\Examenes\Caja y Bancos\"/>
    </mc:Choice>
  </mc:AlternateContent>
  <xr:revisionPtr revIDLastSave="0" documentId="13_ncr:1_{D8464A93-2853-44A9-88AE-5003CF098550}" xr6:coauthVersionLast="37" xr6:coauthVersionMax="37" xr10:uidLastSave="{00000000-0000-0000-0000-000000000000}"/>
  <bookViews>
    <workbookView xWindow="-120" yWindow="-120" windowWidth="20730" windowHeight="11160" xr2:uid="{00000000-000D-0000-FFFF-FFFF00000000}"/>
  </bookViews>
  <sheets>
    <sheet name="Cesar Maspoli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9" i="2" l="1"/>
  <c r="G47" i="2"/>
  <c r="C49" i="2"/>
  <c r="E34" i="2"/>
  <c r="G20" i="2"/>
  <c r="G18" i="2"/>
  <c r="E15" i="2"/>
  <c r="D40" i="2" l="1"/>
  <c r="C39" i="2"/>
  <c r="C32" i="2"/>
  <c r="D30" i="2"/>
  <c r="C26" i="2"/>
  <c r="C25" i="2"/>
  <c r="D23" i="2"/>
  <c r="H8" i="2"/>
  <c r="D19" i="2" s="1"/>
  <c r="C18" i="2" s="1"/>
  <c r="C14" i="2"/>
  <c r="C10" i="2"/>
  <c r="D8" i="2"/>
  <c r="D37" i="2" l="1"/>
  <c r="D33" i="2"/>
  <c r="D15" i="2"/>
  <c r="G7" i="2" l="1"/>
  <c r="G9" i="2"/>
  <c r="H9" i="2"/>
  <c r="H10" i="2" s="1"/>
  <c r="I11" i="2"/>
  <c r="I13" i="2" l="1"/>
  <c r="G13" i="2" s="1"/>
  <c r="G10" i="2"/>
  <c r="G11" i="2" s="1"/>
  <c r="H12" i="2" l="1"/>
  <c r="D43" i="2" s="1"/>
  <c r="C42" i="2" s="1"/>
  <c r="C52" i="2" s="1"/>
  <c r="G21" i="2"/>
  <c r="G22" i="2" s="1"/>
  <c r="D52" i="2" l="1"/>
</calcChain>
</file>

<file path=xl/sharedStrings.xml><?xml version="1.0" encoding="utf-8"?>
<sst xmlns="http://schemas.openxmlformats.org/spreadsheetml/2006/main" count="83" uniqueCount="70">
  <si>
    <t>Fecha</t>
  </si>
  <si>
    <t>Cuentas</t>
  </si>
  <si>
    <t xml:space="preserve">Debe </t>
  </si>
  <si>
    <t>Haber</t>
  </si>
  <si>
    <t xml:space="preserve"> ---------                1            -----------</t>
  </si>
  <si>
    <t>Valores a Depositar</t>
  </si>
  <si>
    <t>Caja</t>
  </si>
  <si>
    <t>CMV</t>
  </si>
  <si>
    <t>Mercaderías</t>
  </si>
  <si>
    <t xml:space="preserve"> </t>
  </si>
  <si>
    <t xml:space="preserve">     a Valores a Depositar</t>
  </si>
  <si>
    <t>Diferencia de Cambio</t>
  </si>
  <si>
    <t>Fondo Fijo</t>
  </si>
  <si>
    <t>Moneda Extranjera</t>
  </si>
  <si>
    <t>En u$s</t>
  </si>
  <si>
    <t>T. Comprador</t>
  </si>
  <si>
    <t>Valor de libros</t>
  </si>
  <si>
    <t>En pesos</t>
  </si>
  <si>
    <t xml:space="preserve">     a Capital Social</t>
  </si>
  <si>
    <t xml:space="preserve"> ---------------- 2 -------------------</t>
  </si>
  <si>
    <t>Banco Galicia c/c</t>
  </si>
  <si>
    <t xml:space="preserve">      a Caja </t>
  </si>
  <si>
    <t xml:space="preserve">    -------------   3 ---------------</t>
  </si>
  <si>
    <t xml:space="preserve">     a Banco Galicia c/c</t>
  </si>
  <si>
    <t xml:space="preserve"> -----------       4 -----------------</t>
  </si>
  <si>
    <t xml:space="preserve">          a   Moneda extranjera</t>
  </si>
  <si>
    <t xml:space="preserve">  --------------      5-------------</t>
  </si>
  <si>
    <t xml:space="preserve"> ---------          6 ---------------</t>
  </si>
  <si>
    <t xml:space="preserve">     a Ventas</t>
  </si>
  <si>
    <t xml:space="preserve"> ---------------    6´ ----------------</t>
  </si>
  <si>
    <t xml:space="preserve">          a Mercs</t>
  </si>
  <si>
    <t xml:space="preserve"> ---------------  7 ----------------</t>
  </si>
  <si>
    <t xml:space="preserve">        a Bco Galicia c/c</t>
  </si>
  <si>
    <t xml:space="preserve"> ----------------- 8 ----------------</t>
  </si>
  <si>
    <t>Uniformes del Personal</t>
  </si>
  <si>
    <t>Gastos generales</t>
  </si>
  <si>
    <t xml:space="preserve">       a Fondo Fijo</t>
  </si>
  <si>
    <t xml:space="preserve"> --------------   9 --------------</t>
  </si>
  <si>
    <t xml:space="preserve">       a Caja</t>
  </si>
  <si>
    <t xml:space="preserve"> ----------------- 10 ------------</t>
  </si>
  <si>
    <t>Real</t>
  </si>
  <si>
    <t xml:space="preserve">       a Moneda Extranjera</t>
  </si>
  <si>
    <t xml:space="preserve">  --------------    11  -------------</t>
  </si>
  <si>
    <t>Combustible</t>
  </si>
  <si>
    <t xml:space="preserve"> ------------------ 12  ------------</t>
  </si>
  <si>
    <t xml:space="preserve"> ------------    ----------------</t>
  </si>
  <si>
    <t>Total de control</t>
  </si>
  <si>
    <t>Inmuebles</t>
  </si>
  <si>
    <t xml:space="preserve">     a Hipotecas a Pagar</t>
  </si>
  <si>
    <t xml:space="preserve">         a Proveedores</t>
  </si>
  <si>
    <t>Diferencia de Caja</t>
  </si>
  <si>
    <t xml:space="preserve">    a Caja</t>
  </si>
  <si>
    <t>Calculos auxiliares</t>
  </si>
  <si>
    <t>ACTIVIDAD  Cesar Maspoli</t>
  </si>
  <si>
    <t>u$s 15000</t>
  </si>
  <si>
    <t>TC 161</t>
  </si>
  <si>
    <t xml:space="preserve">Calculo </t>
  </si>
  <si>
    <t>TC al cierre</t>
  </si>
  <si>
    <t>Valuacion al cierre</t>
  </si>
  <si>
    <t xml:space="preserve">Al cierre quedan los 13,000 dolares al </t>
  </si>
  <si>
    <t>tipo de cambio comprador que es $ 155</t>
  </si>
  <si>
    <t>Saldo del Mayor</t>
  </si>
  <si>
    <t>Diferencia de cambio</t>
  </si>
  <si>
    <t>Perdimos plata</t>
  </si>
  <si>
    <t>TC 160</t>
  </si>
  <si>
    <t>Saldo de libros</t>
  </si>
  <si>
    <t>Ajuste de gastos</t>
  </si>
  <si>
    <t>Saldo Ajustado</t>
  </si>
  <si>
    <t>Arqueo de dinero</t>
  </si>
  <si>
    <t>Perdi plata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</si>
</sst>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€_-;\-* #,##0.00\ _€_-;_-* &quot;-&quot;??\ _€_-;_-@_-"/>
    <numFmt numFmtId="164" formatCode="d\-m;@"/>
    <numFmt numFmtId="166" formatCode="_-* #,##0.00\ [$USD]_-;\-* #,##0.00\ [$USD]_-;_-* &quot;-&quot;??\ [$USD]_-;_-@_-"/>
    <numFmt numFmtId="167" formatCode="_-[$$-2C0A]\ * #,##0.00_-;\-[$$-2C0A]\ * #,##0.00_-;_-[$$-2C0A]\ 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4" fontId="1" fillId="2" borderId="1" xfId="0" applyNumberFormat="1" applyFont="1" applyFill="1" applyBorder="1" applyAlignment="1">
      <alignment horizontal="center" vertical="center"/>
    </xf>
    <xf numFmtId="4" fontId="0" fillId="0" borderId="1" xfId="0" applyNumberFormat="1" applyBorder="1"/>
    <xf numFmtId="4" fontId="0" fillId="0" borderId="0" xfId="0" applyNumberFormat="1"/>
    <xf numFmtId="164" fontId="1" fillId="2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 applyBorder="1" applyAlignment="1">
      <alignment horizontal="center"/>
    </xf>
    <xf numFmtId="4" fontId="0" fillId="0" borderId="0" xfId="0" applyNumberFormat="1" applyBorder="1"/>
    <xf numFmtId="43" fontId="0" fillId="0" borderId="0" xfId="1" applyFont="1"/>
    <xf numFmtId="43" fontId="0" fillId="0" borderId="4" xfId="1" applyFont="1" applyBorder="1"/>
    <xf numFmtId="43" fontId="0" fillId="0" borderId="5" xfId="1" applyFont="1" applyBorder="1"/>
    <xf numFmtId="43" fontId="0" fillId="0" borderId="2" xfId="1" applyFont="1" applyBorder="1"/>
    <xf numFmtId="43" fontId="3" fillId="4" borderId="0" xfId="1" applyFont="1" applyFill="1" applyAlignment="1">
      <alignment horizontal="center"/>
    </xf>
    <xf numFmtId="43" fontId="0" fillId="5" borderId="6" xfId="1" applyFont="1" applyFill="1" applyBorder="1"/>
    <xf numFmtId="43" fontId="0" fillId="0" borderId="0" xfId="1" applyFont="1" applyAlignment="1">
      <alignment horizontal="center"/>
    </xf>
    <xf numFmtId="43" fontId="0" fillId="4" borderId="0" xfId="1" applyFont="1" applyFill="1"/>
    <xf numFmtId="4" fontId="0" fillId="6" borderId="1" xfId="0" applyNumberFormat="1" applyFill="1" applyBorder="1"/>
    <xf numFmtId="43" fontId="0" fillId="0" borderId="8" xfId="1" applyFont="1" applyBorder="1"/>
    <xf numFmtId="0" fontId="0" fillId="0" borderId="0" xfId="0" applyAlignment="1">
      <alignment wrapText="1"/>
    </xf>
    <xf numFmtId="0" fontId="0" fillId="0" borderId="9" xfId="0" applyFill="1" applyBorder="1"/>
    <xf numFmtId="4" fontId="0" fillId="2" borderId="1" xfId="0" applyNumberFormat="1" applyFill="1" applyBorder="1"/>
    <xf numFmtId="43" fontId="0" fillId="7" borderId="0" xfId="1" applyFont="1" applyFill="1"/>
    <xf numFmtId="4" fontId="0" fillId="7" borderId="1" xfId="0" applyNumberFormat="1" applyFill="1" applyBorder="1"/>
    <xf numFmtId="43" fontId="0" fillId="7" borderId="5" xfId="1" applyFont="1" applyFill="1" applyBorder="1"/>
    <xf numFmtId="43" fontId="0" fillId="7" borderId="3" xfId="1" applyFont="1" applyFill="1" applyBorder="1"/>
    <xf numFmtId="43" fontId="0" fillId="0" borderId="7" xfId="1" applyFont="1" applyBorder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1" fillId="0" borderId="0" xfId="1" applyFont="1" applyAlignment="1">
      <alignment horizontal="center" vertical="center"/>
    </xf>
    <xf numFmtId="166" fontId="0" fillId="0" borderId="0" xfId="1" applyNumberFormat="1" applyFont="1"/>
    <xf numFmtId="167" fontId="0" fillId="0" borderId="0" xfId="1" applyNumberFormat="1" applyFont="1"/>
    <xf numFmtId="43" fontId="0" fillId="3" borderId="5" xfId="1" applyFont="1" applyFill="1" applyBorder="1"/>
    <xf numFmtId="43" fontId="3" fillId="0" borderId="0" xfId="1" applyFont="1" applyAlignment="1">
      <alignment wrapText="1"/>
    </xf>
    <xf numFmtId="43" fontId="6" fillId="3" borderId="6" xfId="1" applyFont="1" applyFill="1" applyBorder="1" applyAlignment="1">
      <alignment vertical="center" wrapText="1"/>
    </xf>
    <xf numFmtId="167" fontId="6" fillId="0" borderId="10" xfId="1" applyNumberFormat="1" applyFont="1" applyBorder="1"/>
    <xf numFmtId="43" fontId="6" fillId="0" borderId="10" xfId="1" applyFont="1" applyBorder="1"/>
    <xf numFmtId="43" fontId="1" fillId="3" borderId="3" xfId="1" applyFont="1" applyFill="1" applyBorder="1" applyAlignment="1">
      <alignment horizontal="center"/>
    </xf>
    <xf numFmtId="43" fontId="1" fillId="0" borderId="0" xfId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FF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356734</xdr:colOff>
      <xdr:row>13</xdr:row>
      <xdr:rowOff>66674</xdr:rowOff>
    </xdr:from>
    <xdr:to>
      <xdr:col>6</xdr:col>
      <xdr:colOff>609601</xdr:colOff>
      <xdr:row>16</xdr:row>
      <xdr:rowOff>134930</xdr:rowOff>
    </xdr:to>
    <xdr:sp macro="" textlink="">
      <xdr:nvSpPr>
        <xdr:cNvPr id="7" name="Flecha: a la derecha 6">
          <a:extLst>
            <a:ext uri="{FF2B5EF4-FFF2-40B4-BE49-F238E27FC236}">
              <a16:creationId xmlns:a16="http://schemas.microsoft.com/office/drawing/2014/main" id="{D9F6CC58-6C59-46A5-A99C-E08F433F0CB7}"/>
            </a:ext>
          </a:extLst>
        </xdr:cNvPr>
        <xdr:cNvSpPr/>
      </xdr:nvSpPr>
      <xdr:spPr>
        <a:xfrm rot="16200000">
          <a:off x="6478365" y="3022368"/>
          <a:ext cx="639756" cy="25286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3</xdr:col>
      <xdr:colOff>28579</xdr:colOff>
      <xdr:row>13</xdr:row>
      <xdr:rowOff>95251</xdr:rowOff>
    </xdr:from>
    <xdr:to>
      <xdr:col>4</xdr:col>
      <xdr:colOff>95251</xdr:colOff>
      <xdr:row>14</xdr:row>
      <xdr:rowOff>85726</xdr:rowOff>
    </xdr:to>
    <xdr:cxnSp macro="">
      <xdr:nvCxnSpPr>
        <xdr:cNvPr id="11" name="Conector: curvado 10">
          <a:extLst>
            <a:ext uri="{FF2B5EF4-FFF2-40B4-BE49-F238E27FC236}">
              <a16:creationId xmlns:a16="http://schemas.microsoft.com/office/drawing/2014/main" id="{DE901A00-DAFD-4085-812C-45B9430FE7FF}"/>
            </a:ext>
          </a:extLst>
        </xdr:cNvPr>
        <xdr:cNvCxnSpPr/>
      </xdr:nvCxnSpPr>
      <xdr:spPr>
        <a:xfrm rot="10800000">
          <a:off x="3267079" y="2857501"/>
          <a:ext cx="914397" cy="180975"/>
        </a:xfrm>
        <a:prstGeom prst="curvedConnector3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38101</xdr:colOff>
      <xdr:row>7</xdr:row>
      <xdr:rowOff>104774</xdr:rowOff>
    </xdr:from>
    <xdr:to>
      <xdr:col>7</xdr:col>
      <xdr:colOff>28576</xdr:colOff>
      <xdr:row>18</xdr:row>
      <xdr:rowOff>95249</xdr:rowOff>
    </xdr:to>
    <xdr:cxnSp macro="">
      <xdr:nvCxnSpPr>
        <xdr:cNvPr id="17" name="Conector: curvado 16">
          <a:extLst>
            <a:ext uri="{FF2B5EF4-FFF2-40B4-BE49-F238E27FC236}">
              <a16:creationId xmlns:a16="http://schemas.microsoft.com/office/drawing/2014/main" id="{4B2B37BB-3934-4B73-B391-45A80567FCA8}"/>
            </a:ext>
          </a:extLst>
        </xdr:cNvPr>
        <xdr:cNvCxnSpPr/>
      </xdr:nvCxnSpPr>
      <xdr:spPr>
        <a:xfrm rot="10800000" flipV="1">
          <a:off x="4124326" y="1704974"/>
          <a:ext cx="3190875" cy="2105025"/>
        </a:xfrm>
        <a:prstGeom prst="curvedConnector3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</xdr:colOff>
      <xdr:row>11</xdr:row>
      <xdr:rowOff>47626</xdr:rowOff>
    </xdr:from>
    <xdr:to>
      <xdr:col>6</xdr:col>
      <xdr:colOff>571503</xdr:colOff>
      <xdr:row>20</xdr:row>
      <xdr:rowOff>142877</xdr:rowOff>
    </xdr:to>
    <xdr:cxnSp macro="">
      <xdr:nvCxnSpPr>
        <xdr:cNvPr id="20" name="Conector: curvado 19">
          <a:extLst>
            <a:ext uri="{FF2B5EF4-FFF2-40B4-BE49-F238E27FC236}">
              <a16:creationId xmlns:a16="http://schemas.microsoft.com/office/drawing/2014/main" id="{71FC8BFB-5B89-4AC2-A14F-14F86DB74998}"/>
            </a:ext>
          </a:extLst>
        </xdr:cNvPr>
        <xdr:cNvCxnSpPr/>
      </xdr:nvCxnSpPr>
      <xdr:spPr>
        <a:xfrm rot="5400000" flipH="1" flipV="1">
          <a:off x="5705476" y="3067050"/>
          <a:ext cx="1828801" cy="533403"/>
        </a:xfrm>
        <a:prstGeom prst="curvedConnector3">
          <a:avLst/>
        </a:prstGeom>
        <a:ln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95251</xdr:colOff>
      <xdr:row>12</xdr:row>
      <xdr:rowOff>104775</xdr:rowOff>
    </xdr:from>
    <xdr:to>
      <xdr:col>7</xdr:col>
      <xdr:colOff>561976</xdr:colOff>
      <xdr:row>42</xdr:row>
      <xdr:rowOff>85725</xdr:rowOff>
    </xdr:to>
    <xdr:cxnSp macro="">
      <xdr:nvCxnSpPr>
        <xdr:cNvPr id="23" name="Conector: curvado 22">
          <a:extLst>
            <a:ext uri="{FF2B5EF4-FFF2-40B4-BE49-F238E27FC236}">
              <a16:creationId xmlns:a16="http://schemas.microsoft.com/office/drawing/2014/main" id="{F6627151-65F1-40A9-A5AE-42B7936028AA}"/>
            </a:ext>
          </a:extLst>
        </xdr:cNvPr>
        <xdr:cNvCxnSpPr/>
      </xdr:nvCxnSpPr>
      <xdr:spPr>
        <a:xfrm rot="5400000">
          <a:off x="3086101" y="3771900"/>
          <a:ext cx="5972175" cy="3781425"/>
        </a:xfrm>
        <a:prstGeom prst="curvedConnector3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19056</xdr:colOff>
      <xdr:row>31</xdr:row>
      <xdr:rowOff>95252</xdr:rowOff>
    </xdr:from>
    <xdr:to>
      <xdr:col>4</xdr:col>
      <xdr:colOff>104776</xdr:colOff>
      <xdr:row>33</xdr:row>
      <xdr:rowOff>114300</xdr:rowOff>
    </xdr:to>
    <xdr:cxnSp macro="">
      <xdr:nvCxnSpPr>
        <xdr:cNvPr id="24" name="Conector: curvado 23">
          <a:extLst>
            <a:ext uri="{FF2B5EF4-FFF2-40B4-BE49-F238E27FC236}">
              <a16:creationId xmlns:a16="http://schemas.microsoft.com/office/drawing/2014/main" id="{4895EF35-50F0-4A31-B276-68A71B255EF8}"/>
            </a:ext>
          </a:extLst>
        </xdr:cNvPr>
        <xdr:cNvCxnSpPr/>
      </xdr:nvCxnSpPr>
      <xdr:spPr>
        <a:xfrm rot="10800000">
          <a:off x="3257556" y="6534152"/>
          <a:ext cx="933445" cy="400048"/>
        </a:xfrm>
        <a:prstGeom prst="curvedConnector3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38101</xdr:colOff>
      <xdr:row>48</xdr:row>
      <xdr:rowOff>95249</xdr:rowOff>
    </xdr:from>
    <xdr:to>
      <xdr:col>4</xdr:col>
      <xdr:colOff>981076</xdr:colOff>
      <xdr:row>49</xdr:row>
      <xdr:rowOff>104774</xdr:rowOff>
    </xdr:to>
    <xdr:cxnSp macro="">
      <xdr:nvCxnSpPr>
        <xdr:cNvPr id="28" name="Conector: curvado 27">
          <a:extLst>
            <a:ext uri="{FF2B5EF4-FFF2-40B4-BE49-F238E27FC236}">
              <a16:creationId xmlns:a16="http://schemas.microsoft.com/office/drawing/2014/main" id="{81A4B5EE-A1D8-4C73-B625-241A62D2654D}"/>
            </a:ext>
          </a:extLst>
        </xdr:cNvPr>
        <xdr:cNvCxnSpPr/>
      </xdr:nvCxnSpPr>
      <xdr:spPr>
        <a:xfrm rot="10800000" flipV="1">
          <a:off x="4124326" y="9848849"/>
          <a:ext cx="942975" cy="200025"/>
        </a:xfrm>
        <a:prstGeom prst="curvedConnector3">
          <a:avLst/>
        </a:prstGeom>
        <a:ln>
          <a:tailEnd type="triangle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561BB-51DE-48DC-88C0-8819474F5FA3}">
  <dimension ref="A1:I52"/>
  <sheetViews>
    <sheetView tabSelected="1" topLeftCell="A37" workbookViewId="0">
      <selection activeCell="H16" sqref="H16"/>
    </sheetView>
  </sheetViews>
  <sheetFormatPr baseColWidth="10" defaultRowHeight="15" x14ac:dyDescent="0.25"/>
  <cols>
    <col min="1" max="1" width="7.7109375" style="8" customWidth="1"/>
    <col min="2" max="2" width="28.140625" customWidth="1"/>
    <col min="3" max="4" width="12.7109375" style="5" bestFit="1" customWidth="1"/>
    <col min="5" max="5" width="16.28515625" style="5" customWidth="1"/>
    <col min="6" max="6" width="17.140625" customWidth="1"/>
    <col min="7" max="7" width="16.28515625" style="11" bestFit="1" customWidth="1"/>
    <col min="8" max="8" width="15.28515625" style="11" customWidth="1"/>
    <col min="9" max="9" width="14.5703125" style="11" bestFit="1" customWidth="1"/>
    <col min="11" max="11" width="14.5703125" bestFit="1" customWidth="1"/>
  </cols>
  <sheetData>
    <row r="1" spans="1:9" ht="23.25" customHeight="1" x14ac:dyDescent="0.25">
      <c r="A1" s="30" t="s">
        <v>53</v>
      </c>
      <c r="B1" s="30"/>
      <c r="C1" s="30"/>
      <c r="D1" s="30"/>
      <c r="E1" s="29"/>
    </row>
    <row r="2" spans="1:9" ht="27" customHeight="1" x14ac:dyDescent="0.25">
      <c r="A2" s="6" t="s">
        <v>0</v>
      </c>
      <c r="B2" s="1" t="s">
        <v>1</v>
      </c>
      <c r="C2" s="3" t="s">
        <v>2</v>
      </c>
      <c r="D2" s="3" t="s">
        <v>3</v>
      </c>
      <c r="E2" s="31" t="s">
        <v>52</v>
      </c>
      <c r="F2" s="32"/>
      <c r="G2" s="32"/>
      <c r="H2" s="32"/>
      <c r="I2" s="32"/>
    </row>
    <row r="3" spans="1:9" x14ac:dyDescent="0.25">
      <c r="A3" s="7">
        <v>44318</v>
      </c>
      <c r="B3" s="2" t="s">
        <v>4</v>
      </c>
      <c r="C3" s="4"/>
      <c r="D3" s="4"/>
      <c r="E3" s="29"/>
      <c r="G3" s="42" t="s">
        <v>17</v>
      </c>
      <c r="H3" s="42"/>
    </row>
    <row r="4" spans="1:9" x14ac:dyDescent="0.25">
      <c r="A4" s="7"/>
      <c r="B4" s="2" t="s">
        <v>47</v>
      </c>
      <c r="C4" s="4">
        <v>20000000</v>
      </c>
      <c r="D4" s="4"/>
      <c r="E4" s="29"/>
      <c r="G4" s="17"/>
      <c r="H4" s="17"/>
    </row>
    <row r="5" spans="1:9" x14ac:dyDescent="0.25">
      <c r="A5" s="7"/>
      <c r="B5" s="2" t="s">
        <v>5</v>
      </c>
      <c r="C5" s="4">
        <v>2000000</v>
      </c>
      <c r="D5" s="4"/>
      <c r="E5" s="29"/>
      <c r="G5" s="17"/>
      <c r="H5" s="17"/>
    </row>
    <row r="6" spans="1:9" ht="15.75" x14ac:dyDescent="0.25">
      <c r="A6" s="7"/>
      <c r="B6" s="2" t="s">
        <v>6</v>
      </c>
      <c r="C6" s="19">
        <v>1000000</v>
      </c>
      <c r="D6" s="4"/>
      <c r="E6" s="29"/>
      <c r="G6" s="41" t="s">
        <v>13</v>
      </c>
      <c r="H6" s="41"/>
      <c r="I6" s="15" t="s">
        <v>14</v>
      </c>
    </row>
    <row r="7" spans="1:9" x14ac:dyDescent="0.25">
      <c r="A7" s="7"/>
      <c r="B7" s="2" t="s">
        <v>48</v>
      </c>
      <c r="C7" s="4" t="s">
        <v>9</v>
      </c>
      <c r="D7" s="4">
        <v>5000000</v>
      </c>
      <c r="E7" s="29"/>
      <c r="F7">
        <v>161</v>
      </c>
      <c r="G7" s="24">
        <f>+C14</f>
        <v>2415000</v>
      </c>
      <c r="H7" s="12"/>
      <c r="I7" s="11">
        <v>15000</v>
      </c>
    </row>
    <row r="8" spans="1:9" x14ac:dyDescent="0.25">
      <c r="A8" s="7"/>
      <c r="B8" s="2" t="s">
        <v>18</v>
      </c>
      <c r="C8" s="4"/>
      <c r="D8" s="4">
        <f>+C4+C5+C6-D7</f>
        <v>18000000</v>
      </c>
      <c r="E8" s="29"/>
      <c r="H8" s="26">
        <f>4000*F7</f>
        <v>644000</v>
      </c>
      <c r="I8" s="11">
        <v>-4000</v>
      </c>
    </row>
    <row r="9" spans="1:9" x14ac:dyDescent="0.25">
      <c r="A9" s="7">
        <v>44318</v>
      </c>
      <c r="B9" s="2" t="s">
        <v>19</v>
      </c>
      <c r="C9" s="4"/>
      <c r="D9" s="4"/>
      <c r="E9" s="29"/>
      <c r="G9" s="27">
        <f>+C32</f>
        <v>320000</v>
      </c>
      <c r="H9" s="14">
        <f>+D31</f>
        <v>0</v>
      </c>
      <c r="I9" s="11">
        <v>2000</v>
      </c>
    </row>
    <row r="10" spans="1:9" x14ac:dyDescent="0.25">
      <c r="A10" s="7"/>
      <c r="B10" s="2" t="s">
        <v>20</v>
      </c>
      <c r="C10" s="4">
        <f>+D11+D12</f>
        <v>2800000</v>
      </c>
      <c r="D10" s="4"/>
      <c r="E10" s="29"/>
      <c r="G10" s="20">
        <f>SUM(G7:G9)</f>
        <v>2735000</v>
      </c>
      <c r="H10" s="28">
        <f>SUM(H7:H9)</f>
        <v>644000</v>
      </c>
      <c r="I10" s="11">
        <v>0</v>
      </c>
    </row>
    <row r="11" spans="1:9" ht="15.75" thickBot="1" x14ac:dyDescent="0.3">
      <c r="A11" s="7"/>
      <c r="B11" s="2" t="s">
        <v>21</v>
      </c>
      <c r="C11" s="4"/>
      <c r="D11" s="19">
        <v>800000</v>
      </c>
      <c r="E11" s="29"/>
      <c r="F11" t="s">
        <v>16</v>
      </c>
      <c r="G11" s="11">
        <f>+G10-H10</f>
        <v>2091000</v>
      </c>
      <c r="H11" s="13"/>
      <c r="I11" s="16">
        <f>SUM(I7:I10)</f>
        <v>13000</v>
      </c>
    </row>
    <row r="12" spans="1:9" ht="15.75" thickTop="1" x14ac:dyDescent="0.25">
      <c r="A12" s="7"/>
      <c r="B12" s="2" t="s">
        <v>10</v>
      </c>
      <c r="C12" s="4"/>
      <c r="D12" s="4">
        <v>2000000</v>
      </c>
      <c r="E12" s="29" t="s">
        <v>56</v>
      </c>
      <c r="G12" s="11" t="s">
        <v>9</v>
      </c>
      <c r="H12" s="36">
        <f>+G11-G13</f>
        <v>76000</v>
      </c>
      <c r="I12" s="11">
        <v>155</v>
      </c>
    </row>
    <row r="13" spans="1:9" x14ac:dyDescent="0.25">
      <c r="A13" s="7">
        <v>44320</v>
      </c>
      <c r="B13" s="2" t="s">
        <v>22</v>
      </c>
      <c r="C13" s="4"/>
      <c r="D13" s="4"/>
      <c r="E13" s="29" t="s">
        <v>54</v>
      </c>
      <c r="F13" t="s">
        <v>40</v>
      </c>
      <c r="G13" s="18">
        <f>+I13</f>
        <v>2015000</v>
      </c>
      <c r="H13" s="13"/>
      <c r="I13" s="11">
        <f>+I12*I11</f>
        <v>2015000</v>
      </c>
    </row>
    <row r="14" spans="1:9" x14ac:dyDescent="0.25">
      <c r="A14" s="7"/>
      <c r="B14" s="2" t="s">
        <v>13</v>
      </c>
      <c r="C14" s="25">
        <f>15000*161</f>
        <v>2415000</v>
      </c>
      <c r="D14" s="4"/>
      <c r="E14" s="29" t="s">
        <v>55</v>
      </c>
    </row>
    <row r="15" spans="1:9" x14ac:dyDescent="0.25">
      <c r="A15" s="7"/>
      <c r="B15" s="2" t="s">
        <v>23</v>
      </c>
      <c r="C15" s="4"/>
      <c r="D15" s="4">
        <f>+C14</f>
        <v>2415000</v>
      </c>
      <c r="E15" s="33">
        <f>15000*161</f>
        <v>2415000</v>
      </c>
      <c r="F15" t="s">
        <v>15</v>
      </c>
    </row>
    <row r="16" spans="1:9" x14ac:dyDescent="0.25">
      <c r="A16" s="7">
        <v>44322</v>
      </c>
      <c r="B16" s="2" t="s">
        <v>24</v>
      </c>
      <c r="C16" s="4"/>
      <c r="D16" s="4"/>
      <c r="E16" s="29"/>
    </row>
    <row r="17" spans="1:8" x14ac:dyDescent="0.25">
      <c r="A17" s="7"/>
      <c r="B17" s="2" t="s">
        <v>8</v>
      </c>
      <c r="C17" s="4">
        <v>850000</v>
      </c>
      <c r="D17" s="4"/>
      <c r="E17" s="29"/>
    </row>
    <row r="18" spans="1:8" x14ac:dyDescent="0.25">
      <c r="A18" s="7"/>
      <c r="B18" s="2" t="s">
        <v>11</v>
      </c>
      <c r="C18" s="4">
        <f>+D20+D19-C17</f>
        <v>44000</v>
      </c>
      <c r="D18" s="4"/>
      <c r="E18" s="29"/>
      <c r="G18" s="34">
        <f>+I11</f>
        <v>13000</v>
      </c>
      <c r="H18" t="s">
        <v>59</v>
      </c>
    </row>
    <row r="19" spans="1:8" x14ac:dyDescent="0.25">
      <c r="A19" s="7"/>
      <c r="B19" s="2" t="s">
        <v>25</v>
      </c>
      <c r="C19" s="4"/>
      <c r="D19" s="25">
        <f>+H8</f>
        <v>644000</v>
      </c>
      <c r="E19" s="29"/>
      <c r="F19" t="s">
        <v>57</v>
      </c>
      <c r="G19" s="35">
        <v>155</v>
      </c>
      <c r="H19" t="s">
        <v>60</v>
      </c>
    </row>
    <row r="20" spans="1:8" ht="15.75" x14ac:dyDescent="0.25">
      <c r="A20" s="7"/>
      <c r="B20" s="2" t="s">
        <v>49</v>
      </c>
      <c r="C20" s="4"/>
      <c r="D20" s="4">
        <v>250000</v>
      </c>
      <c r="E20" s="29"/>
      <c r="F20" t="s">
        <v>58</v>
      </c>
      <c r="G20" s="39">
        <f>+G19*G18</f>
        <v>2015000</v>
      </c>
    </row>
    <row r="21" spans="1:8" ht="15.75" x14ac:dyDescent="0.25">
      <c r="A21" s="7">
        <v>44321</v>
      </c>
      <c r="B21" s="2" t="s">
        <v>26</v>
      </c>
      <c r="C21" s="4"/>
      <c r="D21" s="4"/>
      <c r="E21" s="29"/>
      <c r="F21" t="s">
        <v>61</v>
      </c>
      <c r="G21" s="40">
        <f>+G11</f>
        <v>2091000</v>
      </c>
    </row>
    <row r="22" spans="1:8" ht="32.25" thickBot="1" x14ac:dyDescent="0.3">
      <c r="A22" s="7"/>
      <c r="B22" s="2" t="s">
        <v>12</v>
      </c>
      <c r="C22" s="4">
        <v>8000</v>
      </c>
      <c r="D22" s="4"/>
      <c r="E22" s="29"/>
      <c r="F22" s="21" t="s">
        <v>62</v>
      </c>
      <c r="G22" s="38">
        <f>+G20-G21</f>
        <v>-76000</v>
      </c>
      <c r="H22" s="37" t="s">
        <v>63</v>
      </c>
    </row>
    <row r="23" spans="1:8" ht="15.75" thickTop="1" x14ac:dyDescent="0.25">
      <c r="A23" s="7"/>
      <c r="B23" s="2" t="s">
        <v>21</v>
      </c>
      <c r="C23" s="4"/>
      <c r="D23" s="19">
        <f>+C22</f>
        <v>8000</v>
      </c>
      <c r="E23" s="29"/>
    </row>
    <row r="24" spans="1:8" x14ac:dyDescent="0.25">
      <c r="A24" s="7">
        <v>44326</v>
      </c>
      <c r="B24" s="2" t="s">
        <v>27</v>
      </c>
      <c r="C24" s="4"/>
      <c r="D24" s="4"/>
      <c r="E24" s="29"/>
    </row>
    <row r="25" spans="1:8" x14ac:dyDescent="0.25">
      <c r="A25" s="7"/>
      <c r="B25" s="2" t="s">
        <v>6</v>
      </c>
      <c r="C25" s="19">
        <f>350000*0.92</f>
        <v>322000</v>
      </c>
      <c r="D25" s="4"/>
      <c r="E25" s="29"/>
    </row>
    <row r="26" spans="1:8" x14ac:dyDescent="0.25">
      <c r="A26" s="7"/>
      <c r="B26" s="2" t="s">
        <v>5</v>
      </c>
      <c r="C26" s="4">
        <f>350000*0.08</f>
        <v>28000</v>
      </c>
      <c r="D26" s="4"/>
      <c r="E26" s="29"/>
    </row>
    <row r="27" spans="1:8" x14ac:dyDescent="0.25">
      <c r="A27" s="7"/>
      <c r="B27" s="2" t="s">
        <v>28</v>
      </c>
      <c r="C27" s="4"/>
      <c r="D27" s="4">
        <v>350000</v>
      </c>
      <c r="E27" s="29"/>
    </row>
    <row r="28" spans="1:8" x14ac:dyDescent="0.25">
      <c r="A28" s="7"/>
      <c r="B28" s="2" t="s">
        <v>29</v>
      </c>
      <c r="C28" s="4"/>
      <c r="D28" s="4"/>
      <c r="E28" s="29"/>
    </row>
    <row r="29" spans="1:8" x14ac:dyDescent="0.25">
      <c r="A29" s="7"/>
      <c r="B29" s="2" t="s">
        <v>7</v>
      </c>
      <c r="C29" s="4">
        <v>250000</v>
      </c>
      <c r="D29" s="4"/>
      <c r="E29" s="29"/>
    </row>
    <row r="30" spans="1:8" x14ac:dyDescent="0.25">
      <c r="A30" s="7"/>
      <c r="B30" s="2" t="s">
        <v>30</v>
      </c>
      <c r="C30" s="4"/>
      <c r="D30" s="4">
        <f>+C29</f>
        <v>250000</v>
      </c>
      <c r="E30" s="29"/>
    </row>
    <row r="31" spans="1:8" x14ac:dyDescent="0.25">
      <c r="A31" s="7">
        <v>44332</v>
      </c>
      <c r="B31" s="2" t="s">
        <v>31</v>
      </c>
      <c r="C31" s="4"/>
      <c r="D31" s="4"/>
      <c r="E31" s="29" t="s">
        <v>56</v>
      </c>
    </row>
    <row r="32" spans="1:8" x14ac:dyDescent="0.25">
      <c r="A32" s="7"/>
      <c r="B32" s="2" t="s">
        <v>13</v>
      </c>
      <c r="C32" s="25">
        <f>2000*160</f>
        <v>320000</v>
      </c>
      <c r="D32" s="4"/>
      <c r="E32" s="29">
        <v>2000</v>
      </c>
    </row>
    <row r="33" spans="1:7" x14ac:dyDescent="0.25">
      <c r="A33" s="7"/>
      <c r="B33" s="2" t="s">
        <v>32</v>
      </c>
      <c r="C33" s="4"/>
      <c r="D33" s="4">
        <f>+C32</f>
        <v>320000</v>
      </c>
      <c r="E33" s="29" t="s">
        <v>64</v>
      </c>
    </row>
    <row r="34" spans="1:7" x14ac:dyDescent="0.25">
      <c r="A34" s="7">
        <v>44342</v>
      </c>
      <c r="B34" s="2" t="s">
        <v>33</v>
      </c>
      <c r="C34" s="4"/>
      <c r="D34" s="4"/>
      <c r="E34" s="33">
        <f>160*2000</f>
        <v>320000</v>
      </c>
    </row>
    <row r="35" spans="1:7" x14ac:dyDescent="0.25">
      <c r="A35" s="7"/>
      <c r="B35" s="2" t="s">
        <v>34</v>
      </c>
      <c r="C35" s="4">
        <v>3000</v>
      </c>
      <c r="D35" s="4"/>
      <c r="E35" s="29"/>
    </row>
    <row r="36" spans="1:7" x14ac:dyDescent="0.25">
      <c r="A36" s="7"/>
      <c r="B36" s="2" t="s">
        <v>35</v>
      </c>
      <c r="C36" s="4">
        <v>1250</v>
      </c>
      <c r="D36" s="4"/>
      <c r="E36" s="29"/>
    </row>
    <row r="37" spans="1:7" x14ac:dyDescent="0.25">
      <c r="A37" s="7"/>
      <c r="B37" s="2" t="s">
        <v>36</v>
      </c>
      <c r="C37" s="4"/>
      <c r="D37" s="4">
        <f>+C35+C36</f>
        <v>4250</v>
      </c>
      <c r="E37" s="29"/>
    </row>
    <row r="38" spans="1:7" x14ac:dyDescent="0.25">
      <c r="A38" s="7">
        <v>44342</v>
      </c>
      <c r="B38" s="2" t="s">
        <v>37</v>
      </c>
      <c r="C38" s="4"/>
      <c r="D38" s="4" t="s">
        <v>9</v>
      </c>
      <c r="E38" s="29"/>
    </row>
    <row r="39" spans="1:7" x14ac:dyDescent="0.25">
      <c r="A39" s="7"/>
      <c r="B39" s="2" t="s">
        <v>12</v>
      </c>
      <c r="C39" s="4">
        <f>+D37</f>
        <v>4250</v>
      </c>
      <c r="D39" s="4"/>
      <c r="E39" s="29"/>
    </row>
    <row r="40" spans="1:7" x14ac:dyDescent="0.25">
      <c r="A40" s="7"/>
      <c r="B40" s="2" t="s">
        <v>38</v>
      </c>
      <c r="C40" s="4"/>
      <c r="D40" s="19">
        <f>+C39</f>
        <v>4250</v>
      </c>
      <c r="E40" s="29"/>
    </row>
    <row r="41" spans="1:7" ht="17.25" customHeight="1" x14ac:dyDescent="0.25">
      <c r="A41" s="7">
        <v>44347</v>
      </c>
      <c r="B41" s="2" t="s">
        <v>39</v>
      </c>
      <c r="C41" s="4"/>
      <c r="D41" s="4"/>
      <c r="E41" s="29"/>
    </row>
    <row r="42" spans="1:7" x14ac:dyDescent="0.25">
      <c r="A42" s="7"/>
      <c r="B42" s="2" t="s">
        <v>11</v>
      </c>
      <c r="C42" s="4">
        <f>+D43</f>
        <v>76000</v>
      </c>
      <c r="D42" s="4"/>
      <c r="E42" s="29"/>
    </row>
    <row r="43" spans="1:7" x14ac:dyDescent="0.25">
      <c r="A43" s="7"/>
      <c r="B43" s="2" t="s">
        <v>41</v>
      </c>
      <c r="C43" s="4"/>
      <c r="D43" s="25">
        <f>+H12</f>
        <v>76000</v>
      </c>
      <c r="E43" s="29"/>
    </row>
    <row r="44" spans="1:7" x14ac:dyDescent="0.25">
      <c r="A44" s="7">
        <v>44347</v>
      </c>
      <c r="B44" s="2" t="s">
        <v>42</v>
      </c>
      <c r="C44" s="4"/>
      <c r="D44" s="4"/>
      <c r="E44" s="29"/>
    </row>
    <row r="45" spans="1:7" x14ac:dyDescent="0.25">
      <c r="A45" s="7"/>
      <c r="B45" s="2" t="s">
        <v>43</v>
      </c>
      <c r="C45" s="4">
        <v>2000</v>
      </c>
      <c r="D45" s="4"/>
      <c r="E45" s="29"/>
      <c r="F45" t="s">
        <v>65</v>
      </c>
      <c r="G45" s="11">
        <v>187750</v>
      </c>
    </row>
    <row r="46" spans="1:7" x14ac:dyDescent="0.25">
      <c r="A46" s="7"/>
      <c r="B46" s="2" t="s">
        <v>5</v>
      </c>
      <c r="C46" s="4">
        <v>500</v>
      </c>
      <c r="D46" s="4"/>
      <c r="E46" s="29"/>
      <c r="F46" t="s">
        <v>66</v>
      </c>
      <c r="G46" s="11">
        <v>-2500</v>
      </c>
    </row>
    <row r="47" spans="1:7" x14ac:dyDescent="0.25">
      <c r="A47" s="7"/>
      <c r="B47" s="2" t="s">
        <v>21</v>
      </c>
      <c r="C47" s="4"/>
      <c r="D47" s="23">
        <v>2500</v>
      </c>
      <c r="E47" s="29"/>
      <c r="F47" t="s">
        <v>67</v>
      </c>
      <c r="G47" s="11">
        <f>+G45+G46</f>
        <v>185250</v>
      </c>
    </row>
    <row r="48" spans="1:7" ht="18.75" customHeight="1" x14ac:dyDescent="0.25">
      <c r="A48" s="7">
        <v>44347</v>
      </c>
      <c r="B48" s="2" t="s">
        <v>44</v>
      </c>
      <c r="C48" s="4"/>
      <c r="D48" s="4"/>
      <c r="E48" s="29"/>
      <c r="F48" t="s">
        <v>68</v>
      </c>
      <c r="G48" s="11">
        <v>185000</v>
      </c>
    </row>
    <row r="49" spans="1:7" x14ac:dyDescent="0.25">
      <c r="A49" s="7"/>
      <c r="B49" s="2" t="s">
        <v>50</v>
      </c>
      <c r="C49" s="4">
        <f>+D50</f>
        <v>250</v>
      </c>
      <c r="D49" s="4"/>
      <c r="E49" s="29"/>
      <c r="F49" t="s">
        <v>69</v>
      </c>
      <c r="G49" s="11">
        <f>+G47-G48</f>
        <v>250</v>
      </c>
    </row>
    <row r="50" spans="1:7" x14ac:dyDescent="0.25">
      <c r="A50" s="7"/>
      <c r="B50" s="2" t="s">
        <v>51</v>
      </c>
      <c r="C50" s="4"/>
      <c r="D50" s="23">
        <v>250</v>
      </c>
      <c r="E50" s="29"/>
    </row>
    <row r="51" spans="1:7" x14ac:dyDescent="0.25">
      <c r="A51" s="7"/>
      <c r="B51" s="2" t="s">
        <v>45</v>
      </c>
      <c r="C51" s="4"/>
      <c r="D51" s="4" t="s">
        <v>9</v>
      </c>
      <c r="E51" s="29"/>
    </row>
    <row r="52" spans="1:7" ht="26.25" customHeight="1" x14ac:dyDescent="0.25">
      <c r="A52" s="9"/>
      <c r="B52" s="22" t="s">
        <v>46</v>
      </c>
      <c r="C52" s="10">
        <f>SUM(C3:C51)</f>
        <v>30124250</v>
      </c>
      <c r="D52" s="10">
        <f>SUM(D6:D51)</f>
        <v>30124250</v>
      </c>
      <c r="E52" s="29"/>
    </row>
  </sheetData>
  <mergeCells count="4">
    <mergeCell ref="A1:D1"/>
    <mergeCell ref="G6:H6"/>
    <mergeCell ref="G3:H3"/>
    <mergeCell ref="E2:I2"/>
  </mergeCells>
  <printOptions horizontalCentered="1" verticalCentered="1"/>
  <pageMargins left="0.70866141732283472" right="0.70866141732283472" top="0.15748031496062992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Cesar Maspoli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cp:lastPrinted>2021-06-11T14:05:33Z</cp:lastPrinted>
  <dcterms:created xsi:type="dcterms:W3CDTF">2018-07-05T19:06:45Z</dcterms:created>
  <dcterms:modified xsi:type="dcterms:W3CDTF">2021-06-11T14:08:11Z</dcterms:modified>
</cp:coreProperties>
</file>