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cuments\UTN\Materias UTN\LOI\Evaluacion de Proyectos\2019\Ejercicios Resueltos\"/>
    </mc:Choice>
  </mc:AlternateContent>
  <xr:revisionPtr revIDLastSave="0" documentId="13_ncr:1_{594F0CD5-B7C8-48E5-90D5-D74DBDF496DC}" xr6:coauthVersionLast="37" xr6:coauthVersionMax="37" xr10:uidLastSave="{00000000-0000-0000-0000-000000000000}"/>
  <bookViews>
    <workbookView xWindow="240" yWindow="60" windowWidth="20115" windowHeight="8010" xr2:uid="{00000000-000D-0000-FFFF-FFFF00000000}"/>
  </bookViews>
  <sheets>
    <sheet name="Flujo de fondos" sheetId="1" r:id="rId1"/>
    <sheet name="Flujo de fondos Resuelto" sheetId="4" r:id="rId2"/>
    <sheet name="Estado de Resultado" sheetId="2" r:id="rId3"/>
  </sheets>
  <calcPr calcId="179021"/>
</workbook>
</file>

<file path=xl/calcChain.xml><?xml version="1.0" encoding="utf-8"?>
<calcChain xmlns="http://schemas.openxmlformats.org/spreadsheetml/2006/main">
  <c r="C23" i="1" l="1"/>
  <c r="E18" i="1"/>
  <c r="D17" i="1"/>
  <c r="D16" i="1"/>
  <c r="C15" i="1"/>
  <c r="E12" i="1"/>
  <c r="D12" i="1"/>
  <c r="E11" i="1"/>
  <c r="C11" i="1"/>
  <c r="E7" i="1"/>
  <c r="D7" i="1"/>
  <c r="D6" i="1"/>
  <c r="C6" i="1"/>
  <c r="D30" i="4" l="1"/>
  <c r="D17" i="4"/>
  <c r="C15" i="4"/>
  <c r="D12" i="4"/>
  <c r="D20" i="4" s="1"/>
  <c r="B12" i="4"/>
  <c r="B11" i="4"/>
  <c r="C11" i="4" s="1"/>
  <c r="E7" i="4"/>
  <c r="D7" i="4"/>
  <c r="D6" i="4"/>
  <c r="D9" i="4" s="1"/>
  <c r="D21" i="4" s="1"/>
  <c r="C6" i="4"/>
  <c r="C9" i="4" s="1"/>
  <c r="C20" i="4" l="1"/>
  <c r="C21" i="4" s="1"/>
  <c r="C23" i="4" s="1"/>
  <c r="C24" i="4" s="1"/>
  <c r="C25" i="4" s="1"/>
  <c r="D23" i="4" s="1"/>
  <c r="D24" i="4" s="1"/>
  <c r="D25" i="4" s="1"/>
  <c r="E11" i="4"/>
  <c r="E12" i="4"/>
  <c r="D30" i="1"/>
  <c r="B10" i="2"/>
  <c r="B8" i="2"/>
  <c r="B12" i="1"/>
  <c r="D20" i="1" s="1"/>
  <c r="B11" i="1"/>
  <c r="B4" i="2" s="1"/>
  <c r="B5" i="2" s="1"/>
  <c r="D9" i="1"/>
  <c r="C9" i="1"/>
  <c r="B12" i="2" l="1"/>
  <c r="D21" i="1"/>
  <c r="C20" i="1" l="1"/>
  <c r="C21" i="1" s="1"/>
  <c r="C24" i="1" s="1"/>
  <c r="C25" i="1" l="1"/>
  <c r="D23" i="1" s="1"/>
  <c r="D24" i="1" s="1"/>
  <c r="D25" i="1" s="1"/>
  <c r="B14" i="2" l="1"/>
  <c r="B15" i="2" s="1"/>
</calcChain>
</file>

<file path=xl/sharedStrings.xml><?xml version="1.0" encoding="utf-8"?>
<sst xmlns="http://schemas.openxmlformats.org/spreadsheetml/2006/main" count="80" uniqueCount="43">
  <si>
    <t xml:space="preserve">AUN NOS FALTA </t>
  </si>
  <si>
    <t>Enero</t>
  </si>
  <si>
    <t>Febrero</t>
  </si>
  <si>
    <t>Pendiente</t>
  </si>
  <si>
    <t>INGRESOS</t>
  </si>
  <si>
    <t>Ventas enero</t>
  </si>
  <si>
    <t>Ventas febrero</t>
  </si>
  <si>
    <t xml:space="preserve">Ventas diciembre </t>
  </si>
  <si>
    <t>Total de ingresos</t>
  </si>
  <si>
    <t>EGRESOS</t>
  </si>
  <si>
    <t>Proveedores enero</t>
  </si>
  <si>
    <t>Proveedores febrero</t>
  </si>
  <si>
    <t>Proveedores diciembre</t>
  </si>
  <si>
    <t>Cargas Sociales</t>
  </si>
  <si>
    <t>Cargas Sociales - diciembre</t>
  </si>
  <si>
    <t>Sueldos enero</t>
  </si>
  <si>
    <t>Sueldos febrero</t>
  </si>
  <si>
    <t>Cargas y Aportes enero (16+33=49)</t>
  </si>
  <si>
    <t xml:space="preserve"> </t>
  </si>
  <si>
    <t>Cargas y Aportes febrero (16+33=49)</t>
  </si>
  <si>
    <t>Seguro</t>
  </si>
  <si>
    <t>Total de egresos</t>
  </si>
  <si>
    <t>Saldo del Flujo de Fondos</t>
  </si>
  <si>
    <t>Ajuste de caja</t>
  </si>
  <si>
    <t>Colocaciones de fondos</t>
  </si>
  <si>
    <t>Intereses Plazo fijo 2%</t>
  </si>
  <si>
    <t>Monto</t>
  </si>
  <si>
    <t>Inversiones</t>
  </si>
  <si>
    <t>10,000 x 0,05</t>
  </si>
  <si>
    <t>9500 x 0,05</t>
  </si>
  <si>
    <t>Perdida</t>
  </si>
  <si>
    <t>Estado de Resultado Proyectado</t>
  </si>
  <si>
    <t>Ventas</t>
  </si>
  <si>
    <t>CMV</t>
  </si>
  <si>
    <t>Resultado Bruto</t>
  </si>
  <si>
    <t>Otros gastos</t>
  </si>
  <si>
    <t>Sueldos</t>
  </si>
  <si>
    <t>Seguros</t>
  </si>
  <si>
    <t>Total de gastos</t>
  </si>
  <si>
    <t>Otros ingresos</t>
  </si>
  <si>
    <t>Resultado del Ejercicio</t>
  </si>
  <si>
    <t>Flujo de Fondos</t>
  </si>
  <si>
    <t>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</si>
</sst>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0" fontId="0" fillId="2" borderId="1" xfId="0" applyFill="1" applyBorder="1"/>
    <xf numFmtId="3" fontId="0" fillId="0" borderId="1" xfId="0" applyNumberFormat="1" applyBorder="1"/>
    <xf numFmtId="0" fontId="0" fillId="0" borderId="1" xfId="0" applyBorder="1"/>
    <xf numFmtId="3" fontId="0" fillId="2" borderId="1" xfId="0" applyNumberFormat="1" applyFill="1" applyBorder="1"/>
    <xf numFmtId="3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3" fontId="0" fillId="2" borderId="3" xfId="0" applyNumberFormat="1" applyFill="1" applyBorder="1"/>
    <xf numFmtId="0" fontId="2" fillId="2" borderId="0" xfId="0" applyFont="1" applyFill="1"/>
    <xf numFmtId="0" fontId="4" fillId="0" borderId="0" xfId="0" applyFont="1" applyAlignment="1">
      <alignment horizontal="center"/>
    </xf>
    <xf numFmtId="0" fontId="7" fillId="2" borderId="1" xfId="0" applyFont="1" applyFill="1" applyBorder="1"/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4" borderId="1" xfId="0" applyFill="1" applyBorder="1"/>
    <xf numFmtId="3" fontId="0" fillId="4" borderId="1" xfId="0" applyNumberFormat="1" applyFill="1" applyBorder="1"/>
    <xf numFmtId="3" fontId="8" fillId="5" borderId="1" xfId="0" applyNumberFormat="1" applyFont="1" applyFill="1" applyBorder="1"/>
    <xf numFmtId="3" fontId="9" fillId="5" borderId="1" xfId="0" applyNumberFormat="1" applyFont="1" applyFill="1" applyBorder="1"/>
    <xf numFmtId="3" fontId="8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142874</xdr:colOff>
      <xdr:row>0</xdr:row>
      <xdr:rowOff>0</xdr:rowOff>
    </xdr:from>
    <xdr:to>
      <xdr:col>13</xdr:col>
      <xdr:colOff>438149</xdr:colOff>
      <xdr:row>8</xdr:row>
      <xdr:rowOff>124940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4C23CE-F4A9-4729-80DE-B07E142D7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4" t="39750" r="21496" b="13811"/>
        <a:stretch/>
      </xdr:blipFill>
      <xdr:spPr>
        <a:xfrm>
          <a:off x="5543549" y="0"/>
          <a:ext cx="6391275" cy="251571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8</xdr:row>
      <xdr:rowOff>323850</xdr:rowOff>
    </xdr:from>
    <xdr:to>
      <xdr:col>13</xdr:col>
      <xdr:colOff>425298</xdr:colOff>
      <xdr:row>29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112E86A-936B-4C85-A133-71D4676E3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2714625"/>
          <a:ext cx="6416523" cy="532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13" workbookViewId="0">
      <selection activeCell="D25" sqref="D25"/>
    </sheetView>
  </sheetViews>
  <sheetFormatPr baseColWidth="10" defaultRowHeight="15" x14ac:dyDescent="0.25"/>
  <cols>
    <col min="1" max="1" width="33.7109375" customWidth="1"/>
    <col min="2" max="2" width="11.28515625" style="1" customWidth="1"/>
    <col min="3" max="4" width="11.42578125" style="1"/>
    <col min="5" max="5" width="13.140625" style="1" customWidth="1"/>
  </cols>
  <sheetData>
    <row r="1" spans="1:5" ht="42" customHeight="1" x14ac:dyDescent="0.25">
      <c r="A1" s="17" t="s">
        <v>0</v>
      </c>
      <c r="B1" s="17"/>
      <c r="C1" s="17"/>
      <c r="D1" s="17"/>
      <c r="E1" s="17"/>
    </row>
    <row r="2" spans="1:5" ht="18" customHeight="1" x14ac:dyDescent="0.35">
      <c r="A2" s="9" t="s">
        <v>41</v>
      </c>
      <c r="B2" s="8"/>
      <c r="C2" s="8"/>
      <c r="D2" s="8"/>
      <c r="E2" s="8"/>
    </row>
    <row r="4" spans="1:5" ht="32.25" customHeight="1" x14ac:dyDescent="0.25">
      <c r="A4" s="15" t="s">
        <v>42</v>
      </c>
      <c r="B4" s="16"/>
      <c r="C4" s="16" t="s">
        <v>1</v>
      </c>
      <c r="D4" s="16" t="s">
        <v>2</v>
      </c>
      <c r="E4" s="16" t="s">
        <v>3</v>
      </c>
    </row>
    <row r="5" spans="1:5" ht="22.5" customHeight="1" x14ac:dyDescent="0.25">
      <c r="A5" s="14" t="s">
        <v>4</v>
      </c>
      <c r="B5" s="4"/>
      <c r="C5" s="4"/>
      <c r="D5" s="4"/>
      <c r="E5" s="4"/>
    </row>
    <row r="6" spans="1:5" ht="20.100000000000001" customHeight="1" x14ac:dyDescent="0.25">
      <c r="A6" s="5" t="s">
        <v>5</v>
      </c>
      <c r="B6" s="4">
        <v>300000</v>
      </c>
      <c r="C6" s="4">
        <f>+B6*0.75</f>
        <v>225000</v>
      </c>
      <c r="D6" s="4">
        <f>+B6-C6</f>
        <v>75000</v>
      </c>
      <c r="E6" s="4"/>
    </row>
    <row r="7" spans="1:5" ht="20.100000000000001" customHeight="1" x14ac:dyDescent="0.25">
      <c r="A7" s="5" t="s">
        <v>6</v>
      </c>
      <c r="B7" s="4">
        <v>450000</v>
      </c>
      <c r="C7" s="4"/>
      <c r="D7" s="4">
        <f>+B7*0.75</f>
        <v>337500</v>
      </c>
      <c r="E7" s="4">
        <f>+B7-D7</f>
        <v>112500</v>
      </c>
    </row>
    <row r="8" spans="1:5" ht="20.100000000000001" customHeight="1" x14ac:dyDescent="0.25">
      <c r="A8" s="5" t="s">
        <v>7</v>
      </c>
      <c r="B8" s="4"/>
      <c r="C8" s="4">
        <v>75000</v>
      </c>
      <c r="D8" s="4"/>
      <c r="E8" s="4"/>
    </row>
    <row r="9" spans="1:5" ht="28.5" customHeight="1" x14ac:dyDescent="0.25">
      <c r="A9" s="3" t="s">
        <v>8</v>
      </c>
      <c r="B9" s="6"/>
      <c r="C9" s="6">
        <f>SUM(C5:C8)</f>
        <v>300000</v>
      </c>
      <c r="D9" s="6">
        <f>SUM(D5:D8)</f>
        <v>412500</v>
      </c>
      <c r="E9" s="4"/>
    </row>
    <row r="10" spans="1:5" ht="21" customHeight="1" x14ac:dyDescent="0.25">
      <c r="A10" s="14" t="s">
        <v>9</v>
      </c>
      <c r="B10" s="4"/>
      <c r="C10" s="4"/>
      <c r="D10" s="4"/>
      <c r="E10" s="4"/>
    </row>
    <row r="11" spans="1:5" ht="20.100000000000001" customHeight="1" x14ac:dyDescent="0.25">
      <c r="A11" s="5" t="s">
        <v>10</v>
      </c>
      <c r="B11" s="4">
        <f>+B6*0.75</f>
        <v>225000</v>
      </c>
      <c r="C11" s="4">
        <f>+B11*0.5</f>
        <v>112500</v>
      </c>
      <c r="D11" s="4"/>
      <c r="E11" s="4">
        <f>+C11</f>
        <v>112500</v>
      </c>
    </row>
    <row r="12" spans="1:5" ht="20.100000000000001" customHeight="1" x14ac:dyDescent="0.25">
      <c r="A12" s="5" t="s">
        <v>11</v>
      </c>
      <c r="B12" s="4">
        <f>+B7*0.75</f>
        <v>337500</v>
      </c>
      <c r="C12" s="4"/>
      <c r="D12" s="4">
        <f>+B12*0.5</f>
        <v>168750</v>
      </c>
      <c r="E12" s="4">
        <f>+D12</f>
        <v>168750</v>
      </c>
    </row>
    <row r="13" spans="1:5" ht="20.100000000000001" customHeight="1" x14ac:dyDescent="0.25">
      <c r="A13" s="5" t="s">
        <v>12</v>
      </c>
      <c r="B13" s="4"/>
      <c r="C13" s="4" t="s">
        <v>18</v>
      </c>
      <c r="D13" s="4">
        <v>30000</v>
      </c>
      <c r="E13" s="4"/>
    </row>
    <row r="14" spans="1:5" ht="20.100000000000001" customHeight="1" x14ac:dyDescent="0.25">
      <c r="A14" s="5" t="s">
        <v>14</v>
      </c>
      <c r="B14" s="4"/>
      <c r="C14" s="4"/>
      <c r="D14" s="4">
        <v>50000</v>
      </c>
      <c r="E14" s="4"/>
    </row>
    <row r="15" spans="1:5" ht="20.100000000000001" customHeight="1" x14ac:dyDescent="0.25">
      <c r="A15" s="5" t="s">
        <v>15</v>
      </c>
      <c r="B15" s="4">
        <v>15000</v>
      </c>
      <c r="C15" s="4">
        <f>15000*0.84</f>
        <v>12600</v>
      </c>
      <c r="D15" s="4"/>
      <c r="E15" s="4"/>
    </row>
    <row r="16" spans="1:5" ht="20.100000000000001" customHeight="1" x14ac:dyDescent="0.25">
      <c r="A16" s="5" t="s">
        <v>16</v>
      </c>
      <c r="B16" s="4">
        <v>15000</v>
      </c>
      <c r="C16" s="4"/>
      <c r="D16" s="4">
        <f>+C15</f>
        <v>12600</v>
      </c>
      <c r="E16" s="4"/>
    </row>
    <row r="17" spans="1:5" ht="20.100000000000001" customHeight="1" x14ac:dyDescent="0.25">
      <c r="A17" s="5" t="s">
        <v>17</v>
      </c>
      <c r="B17" s="4"/>
      <c r="C17" s="4"/>
      <c r="D17" s="4">
        <f>+B16*0.49</f>
        <v>7350</v>
      </c>
      <c r="E17" s="4"/>
    </row>
    <row r="18" spans="1:5" ht="20.100000000000001" customHeight="1" x14ac:dyDescent="0.25">
      <c r="A18" s="5" t="s">
        <v>19</v>
      </c>
      <c r="B18" s="4"/>
      <c r="C18" s="4"/>
      <c r="D18" s="4"/>
      <c r="E18" s="4">
        <f>+D17</f>
        <v>7350</v>
      </c>
    </row>
    <row r="19" spans="1:5" ht="20.100000000000001" customHeight="1" x14ac:dyDescent="0.25">
      <c r="A19" s="5" t="s">
        <v>20</v>
      </c>
      <c r="B19" s="4"/>
      <c r="C19" s="4">
        <v>15000</v>
      </c>
      <c r="D19" s="4"/>
      <c r="E19" s="4"/>
    </row>
    <row r="20" spans="1:5" ht="27" customHeight="1" x14ac:dyDescent="0.25">
      <c r="A20" s="3" t="s">
        <v>21</v>
      </c>
      <c r="B20" s="6"/>
      <c r="C20" s="6">
        <f>SUM(C11:C19)</f>
        <v>140100</v>
      </c>
      <c r="D20" s="6">
        <f>SUM(D11:D19)</f>
        <v>268700</v>
      </c>
      <c r="E20" s="4"/>
    </row>
    <row r="21" spans="1:5" ht="26.25" customHeight="1" x14ac:dyDescent="0.25">
      <c r="A21" s="18" t="s">
        <v>22</v>
      </c>
      <c r="B21" s="19"/>
      <c r="C21" s="19">
        <f>+C9-C20</f>
        <v>159900</v>
      </c>
      <c r="D21" s="19">
        <f>+D9-D20</f>
        <v>143800</v>
      </c>
      <c r="E21" s="19"/>
    </row>
    <row r="22" spans="1:5" ht="18.75" customHeight="1" x14ac:dyDescent="0.25">
      <c r="A22" s="5" t="s">
        <v>23</v>
      </c>
      <c r="B22" s="4"/>
      <c r="C22" s="4">
        <v>-2000</v>
      </c>
      <c r="D22" s="4"/>
      <c r="E22" s="4"/>
    </row>
    <row r="23" spans="1:5" ht="24" customHeight="1" x14ac:dyDescent="0.3">
      <c r="A23" s="5" t="s">
        <v>24</v>
      </c>
      <c r="B23" s="4"/>
      <c r="C23" s="21">
        <f>+C21+C22</f>
        <v>157900</v>
      </c>
      <c r="D23" s="20">
        <f>+D21+C25</f>
        <v>304858</v>
      </c>
      <c r="E23" s="4"/>
    </row>
    <row r="24" spans="1:5" ht="19.5" customHeight="1" x14ac:dyDescent="0.25">
      <c r="A24" s="5" t="s">
        <v>25</v>
      </c>
      <c r="B24" s="4"/>
      <c r="C24" s="4">
        <f>+C23*0.02</f>
        <v>3158</v>
      </c>
      <c r="D24" s="4">
        <f>+D23*0.02</f>
        <v>6097.16</v>
      </c>
      <c r="E24" s="4"/>
    </row>
    <row r="25" spans="1:5" ht="30.75" customHeight="1" x14ac:dyDescent="0.25">
      <c r="A25" s="5"/>
      <c r="B25" s="4" t="s">
        <v>26</v>
      </c>
      <c r="C25" s="22">
        <f>+C24+C23</f>
        <v>161058</v>
      </c>
      <c r="D25" s="22">
        <f>+D24+D23</f>
        <v>310955.15999999997</v>
      </c>
      <c r="E25" s="4"/>
    </row>
    <row r="27" spans="1:5" x14ac:dyDescent="0.25">
      <c r="A27" t="s">
        <v>27</v>
      </c>
    </row>
    <row r="28" spans="1:5" x14ac:dyDescent="0.25">
      <c r="A28" t="s">
        <v>28</v>
      </c>
      <c r="B28" s="1">
        <v>500</v>
      </c>
      <c r="D28" s="1">
        <v>9500</v>
      </c>
    </row>
    <row r="29" spans="1:5" x14ac:dyDescent="0.25">
      <c r="A29" t="s">
        <v>29</v>
      </c>
      <c r="B29" s="1">
        <v>475</v>
      </c>
      <c r="D29" s="1">
        <v>475</v>
      </c>
    </row>
    <row r="30" spans="1:5" x14ac:dyDescent="0.25">
      <c r="B30" s="1">
        <v>975</v>
      </c>
      <c r="C30" s="1" t="s">
        <v>30</v>
      </c>
      <c r="D30" s="1">
        <f>+D28-D29</f>
        <v>9025</v>
      </c>
      <c r="E30" s="1" t="s">
        <v>27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9EF4-A96B-4C1F-A884-3CBCAD460D1C}">
  <dimension ref="A1:E30"/>
  <sheetViews>
    <sheetView topLeftCell="A7" workbookViewId="0">
      <selection activeCell="A26" sqref="A26"/>
    </sheetView>
  </sheetViews>
  <sheetFormatPr baseColWidth="10" defaultRowHeight="15" x14ac:dyDescent="0.25"/>
  <cols>
    <col min="1" max="1" width="33.7109375" customWidth="1"/>
    <col min="2" max="2" width="11.28515625" style="1" customWidth="1"/>
    <col min="3" max="4" width="11.42578125" style="1"/>
    <col min="5" max="5" width="13.140625" style="1" customWidth="1"/>
  </cols>
  <sheetData>
    <row r="1" spans="1:5" ht="42" customHeight="1" x14ac:dyDescent="0.25">
      <c r="A1" s="17" t="s">
        <v>0</v>
      </c>
      <c r="B1" s="17"/>
      <c r="C1" s="17"/>
      <c r="D1" s="17"/>
      <c r="E1" s="17"/>
    </row>
    <row r="2" spans="1:5" ht="18" customHeight="1" x14ac:dyDescent="0.35">
      <c r="A2" s="9" t="s">
        <v>41</v>
      </c>
      <c r="B2" s="13"/>
      <c r="C2" s="13"/>
      <c r="D2" s="13"/>
      <c r="E2" s="13"/>
    </row>
    <row r="4" spans="1:5" ht="32.25" customHeight="1" x14ac:dyDescent="0.25">
      <c r="A4" s="15" t="s">
        <v>42</v>
      </c>
      <c r="B4" s="16"/>
      <c r="C4" s="16" t="s">
        <v>1</v>
      </c>
      <c r="D4" s="16" t="s">
        <v>2</v>
      </c>
      <c r="E4" s="16" t="s">
        <v>3</v>
      </c>
    </row>
    <row r="5" spans="1:5" ht="22.5" customHeight="1" x14ac:dyDescent="0.25">
      <c r="A5" s="14" t="s">
        <v>4</v>
      </c>
      <c r="B5" s="4"/>
      <c r="C5" s="4"/>
      <c r="D5" s="4"/>
      <c r="E5" s="4"/>
    </row>
    <row r="6" spans="1:5" ht="20.100000000000001" customHeight="1" x14ac:dyDescent="0.25">
      <c r="A6" s="5" t="s">
        <v>5</v>
      </c>
      <c r="B6" s="4">
        <v>300000</v>
      </c>
      <c r="C6" s="4">
        <f>0.75*B6</f>
        <v>225000</v>
      </c>
      <c r="D6" s="4">
        <f>0.25*B6</f>
        <v>75000</v>
      </c>
      <c r="E6" s="4"/>
    </row>
    <row r="7" spans="1:5" ht="20.100000000000001" customHeight="1" x14ac:dyDescent="0.25">
      <c r="A7" s="5" t="s">
        <v>6</v>
      </c>
      <c r="B7" s="4">
        <v>450000</v>
      </c>
      <c r="C7" s="4"/>
      <c r="D7" s="4">
        <f>0.75*B7</f>
        <v>337500</v>
      </c>
      <c r="E7" s="4">
        <f>0.25*B7</f>
        <v>112500</v>
      </c>
    </row>
    <row r="8" spans="1:5" ht="20.100000000000001" customHeight="1" x14ac:dyDescent="0.25">
      <c r="A8" s="5" t="s">
        <v>7</v>
      </c>
      <c r="B8" s="4"/>
      <c r="C8" s="4">
        <v>75000</v>
      </c>
      <c r="D8" s="4"/>
      <c r="E8" s="4"/>
    </row>
    <row r="9" spans="1:5" ht="28.5" customHeight="1" x14ac:dyDescent="0.25">
      <c r="A9" s="3" t="s">
        <v>8</v>
      </c>
      <c r="B9" s="6"/>
      <c r="C9" s="6">
        <f>SUM(C5:C8)</f>
        <v>300000</v>
      </c>
      <c r="D9" s="6">
        <f>SUM(D5:D8)</f>
        <v>412500</v>
      </c>
      <c r="E9" s="4"/>
    </row>
    <row r="10" spans="1:5" ht="21" customHeight="1" x14ac:dyDescent="0.25">
      <c r="A10" s="14" t="s">
        <v>9</v>
      </c>
      <c r="B10" s="4"/>
      <c r="C10" s="4"/>
      <c r="D10" s="4"/>
      <c r="E10" s="4"/>
    </row>
    <row r="11" spans="1:5" ht="20.100000000000001" customHeight="1" x14ac:dyDescent="0.25">
      <c r="A11" s="5" t="s">
        <v>10</v>
      </c>
      <c r="B11" s="4">
        <f>+B6*0.75</f>
        <v>225000</v>
      </c>
      <c r="C11" s="4">
        <f>+B11*0.5</f>
        <v>112500</v>
      </c>
      <c r="D11" s="4"/>
      <c r="E11" s="4">
        <f>+C11</f>
        <v>112500</v>
      </c>
    </row>
    <row r="12" spans="1:5" ht="20.100000000000001" customHeight="1" x14ac:dyDescent="0.25">
      <c r="A12" s="5" t="s">
        <v>11</v>
      </c>
      <c r="B12" s="4">
        <f>+B7*0.75</f>
        <v>337500</v>
      </c>
      <c r="C12" s="4"/>
      <c r="D12" s="4">
        <f>+B12*0.5</f>
        <v>168750</v>
      </c>
      <c r="E12" s="4">
        <f>+D12</f>
        <v>168750</v>
      </c>
    </row>
    <row r="13" spans="1:5" ht="20.100000000000001" customHeight="1" x14ac:dyDescent="0.25">
      <c r="A13" s="5" t="s">
        <v>12</v>
      </c>
      <c r="B13" s="4"/>
      <c r="C13" s="4"/>
      <c r="D13" s="4">
        <v>30000</v>
      </c>
      <c r="E13" s="4"/>
    </row>
    <row r="14" spans="1:5" ht="20.100000000000001" customHeight="1" x14ac:dyDescent="0.25">
      <c r="A14" s="5" t="s">
        <v>14</v>
      </c>
      <c r="B14" s="4"/>
      <c r="C14" s="4"/>
      <c r="D14" s="4">
        <v>50000</v>
      </c>
      <c r="E14" s="4"/>
    </row>
    <row r="15" spans="1:5" ht="20.100000000000001" customHeight="1" x14ac:dyDescent="0.25">
      <c r="A15" s="5" t="s">
        <v>15</v>
      </c>
      <c r="B15" s="4">
        <v>15000</v>
      </c>
      <c r="C15" s="4">
        <f>+B15*0.84</f>
        <v>12600</v>
      </c>
      <c r="D15" s="4"/>
      <c r="E15" s="4"/>
    </row>
    <row r="16" spans="1:5" ht="20.100000000000001" customHeight="1" x14ac:dyDescent="0.25">
      <c r="A16" s="5" t="s">
        <v>16</v>
      </c>
      <c r="B16" s="4">
        <v>15000</v>
      </c>
      <c r="C16" s="4"/>
      <c r="D16" s="4">
        <v>12600</v>
      </c>
      <c r="E16" s="4"/>
    </row>
    <row r="17" spans="1:5" ht="20.100000000000001" customHeight="1" x14ac:dyDescent="0.25">
      <c r="A17" s="5" t="s">
        <v>17</v>
      </c>
      <c r="B17" s="4"/>
      <c r="C17" s="4" t="s">
        <v>18</v>
      </c>
      <c r="D17" s="4">
        <f>+B15*0.49</f>
        <v>7350</v>
      </c>
      <c r="E17" s="4"/>
    </row>
    <row r="18" spans="1:5" ht="20.100000000000001" customHeight="1" x14ac:dyDescent="0.25">
      <c r="A18" s="5" t="s">
        <v>19</v>
      </c>
      <c r="B18" s="4"/>
      <c r="C18" s="4"/>
      <c r="D18" s="4"/>
      <c r="E18" s="4">
        <v>7350</v>
      </c>
    </row>
    <row r="19" spans="1:5" ht="20.100000000000001" customHeight="1" x14ac:dyDescent="0.25">
      <c r="A19" s="5" t="s">
        <v>20</v>
      </c>
      <c r="B19" s="4"/>
      <c r="C19" s="4">
        <v>15000</v>
      </c>
      <c r="D19" s="4"/>
      <c r="E19" s="4"/>
    </row>
    <row r="20" spans="1:5" ht="27" customHeight="1" x14ac:dyDescent="0.25">
      <c r="A20" s="3" t="s">
        <v>21</v>
      </c>
      <c r="B20" s="6"/>
      <c r="C20" s="6">
        <f>SUM(C11:C19)</f>
        <v>140100</v>
      </c>
      <c r="D20" s="6">
        <f>SUM(D11:D19)</f>
        <v>268700</v>
      </c>
      <c r="E20" s="4"/>
    </row>
    <row r="21" spans="1:5" ht="26.25" customHeight="1" x14ac:dyDescent="0.25">
      <c r="A21" s="5" t="s">
        <v>22</v>
      </c>
      <c r="B21" s="4"/>
      <c r="C21" s="4">
        <f>+C9-C20</f>
        <v>159900</v>
      </c>
      <c r="D21" s="4">
        <f>+D9-D20</f>
        <v>143800</v>
      </c>
      <c r="E21" s="4"/>
    </row>
    <row r="22" spans="1:5" ht="18.75" customHeight="1" x14ac:dyDescent="0.25">
      <c r="A22" s="5" t="s">
        <v>23</v>
      </c>
      <c r="B22" s="4"/>
      <c r="C22" s="4">
        <v>-2000</v>
      </c>
      <c r="D22" s="4"/>
      <c r="E22" s="4"/>
    </row>
    <row r="23" spans="1:5" ht="24" customHeight="1" x14ac:dyDescent="0.25">
      <c r="A23" s="5" t="s">
        <v>24</v>
      </c>
      <c r="B23" s="4"/>
      <c r="C23" s="4">
        <f>+C21+C22</f>
        <v>157900</v>
      </c>
      <c r="D23" s="4">
        <f>+D21+C25</f>
        <v>304858</v>
      </c>
      <c r="E23" s="4"/>
    </row>
    <row r="24" spans="1:5" x14ac:dyDescent="0.25">
      <c r="A24" s="5" t="s">
        <v>25</v>
      </c>
      <c r="B24" s="4"/>
      <c r="C24" s="4">
        <f>+C23*0.02</f>
        <v>3158</v>
      </c>
      <c r="D24" s="4">
        <f>+D23*0.02</f>
        <v>6097.16</v>
      </c>
      <c r="E24" s="4"/>
    </row>
    <row r="25" spans="1:5" ht="30.75" customHeight="1" x14ac:dyDescent="0.25">
      <c r="A25" s="5"/>
      <c r="B25" s="4" t="s">
        <v>26</v>
      </c>
      <c r="C25" s="4">
        <f>+C24+C23</f>
        <v>161058</v>
      </c>
      <c r="D25" s="4">
        <f>+D24+D23</f>
        <v>310955.15999999997</v>
      </c>
      <c r="E25" s="4"/>
    </row>
    <row r="27" spans="1:5" x14ac:dyDescent="0.25">
      <c r="A27" t="s">
        <v>27</v>
      </c>
    </row>
    <row r="28" spans="1:5" x14ac:dyDescent="0.25">
      <c r="A28" t="s">
        <v>28</v>
      </c>
      <c r="B28" s="1">
        <v>500</v>
      </c>
      <c r="D28" s="1">
        <v>9500</v>
      </c>
    </row>
    <row r="29" spans="1:5" x14ac:dyDescent="0.25">
      <c r="A29" t="s">
        <v>29</v>
      </c>
      <c r="B29" s="1">
        <v>475</v>
      </c>
      <c r="D29" s="1">
        <v>475</v>
      </c>
    </row>
    <row r="30" spans="1:5" x14ac:dyDescent="0.25">
      <c r="B30" s="1">
        <v>975</v>
      </c>
      <c r="C30" s="1" t="s">
        <v>30</v>
      </c>
      <c r="D30" s="1">
        <f>+D28-D29</f>
        <v>9025</v>
      </c>
      <c r="E30" s="1" t="s">
        <v>27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B13" sqref="B13"/>
    </sheetView>
  </sheetViews>
  <sheetFormatPr baseColWidth="10" defaultRowHeight="15" x14ac:dyDescent="0.25"/>
  <cols>
    <col min="1" max="1" width="22.85546875" customWidth="1"/>
    <col min="2" max="9" width="11.42578125" style="1"/>
  </cols>
  <sheetData>
    <row r="1" spans="1:2" ht="32.25" customHeight="1" x14ac:dyDescent="0.25">
      <c r="A1" s="10" t="s">
        <v>31</v>
      </c>
    </row>
    <row r="2" spans="1:2" x14ac:dyDescent="0.25">
      <c r="A2" t="s">
        <v>18</v>
      </c>
      <c r="B2" s="1" t="s">
        <v>18</v>
      </c>
    </row>
    <row r="3" spans="1:2" x14ac:dyDescent="0.25">
      <c r="A3" t="s">
        <v>32</v>
      </c>
      <c r="B3" s="1">
        <v>750000</v>
      </c>
    </row>
    <row r="4" spans="1:2" x14ac:dyDescent="0.25">
      <c r="A4" t="s">
        <v>33</v>
      </c>
      <c r="B4" s="7">
        <f>+'Flujo de fondos'!B11+'Flujo de fondos'!B12</f>
        <v>562500</v>
      </c>
    </row>
    <row r="5" spans="1:2" ht="25.5" customHeight="1" x14ac:dyDescent="0.25">
      <c r="A5" t="s">
        <v>34</v>
      </c>
      <c r="B5" s="2">
        <f>+B3-B4</f>
        <v>187500</v>
      </c>
    </row>
    <row r="7" spans="1:2" x14ac:dyDescent="0.25">
      <c r="A7" t="s">
        <v>35</v>
      </c>
    </row>
    <row r="8" spans="1:2" x14ac:dyDescent="0.25">
      <c r="A8" t="s">
        <v>36</v>
      </c>
      <c r="B8" s="1">
        <f>+'Flujo de fondos'!C15+'Flujo de fondos'!D16</f>
        <v>25200</v>
      </c>
    </row>
    <row r="9" spans="1:2" x14ac:dyDescent="0.25">
      <c r="A9" t="s">
        <v>37</v>
      </c>
      <c r="B9" s="1">
        <v>15000</v>
      </c>
    </row>
    <row r="10" spans="1:2" x14ac:dyDescent="0.25">
      <c r="A10" t="s">
        <v>13</v>
      </c>
      <c r="B10" s="1">
        <f>+'Flujo de fondos'!D17+'Flujo de fondos'!E18</f>
        <v>14700</v>
      </c>
    </row>
    <row r="11" spans="1:2" x14ac:dyDescent="0.25">
      <c r="A11" t="s">
        <v>27</v>
      </c>
      <c r="B11" s="1">
        <v>975</v>
      </c>
    </row>
    <row r="12" spans="1:2" ht="27.75" customHeight="1" x14ac:dyDescent="0.25">
      <c r="A12" t="s">
        <v>38</v>
      </c>
      <c r="B12" s="2">
        <f>SUM(B8:B11)</f>
        <v>55875</v>
      </c>
    </row>
    <row r="14" spans="1:2" x14ac:dyDescent="0.25">
      <c r="A14" t="s">
        <v>39</v>
      </c>
      <c r="B14" s="1">
        <f>+'Flujo de fondos'!C24+'Flujo de fondos'!D24</f>
        <v>9255.16</v>
      </c>
    </row>
    <row r="15" spans="1:2" ht="34.5" customHeight="1" thickBot="1" x14ac:dyDescent="0.3">
      <c r="A15" s="12" t="s">
        <v>40</v>
      </c>
      <c r="B15" s="11">
        <f>+B5-B12+B14</f>
        <v>140880.16</v>
      </c>
    </row>
    <row r="16" spans="1:2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Flujo de fondos</vt:lpstr>
      <vt:lpstr>Flujo de fondos Resuelto</vt:lpstr>
      <vt:lpstr>Estado de 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Fernández</dc:creator>
  <cp:lastModifiedBy>Usuario de Windows</cp:lastModifiedBy>
  <cp:lastPrinted>2021-02-03T20:48:20Z</cp:lastPrinted>
  <dcterms:created xsi:type="dcterms:W3CDTF">2015-04-21T19:04:50Z</dcterms:created>
  <dcterms:modified xsi:type="dcterms:W3CDTF">2021-02-07T18:45:47Z</dcterms:modified>
</cp:coreProperties>
</file>